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20" windowHeight="11895"/>
  </bookViews>
  <sheets>
    <sheet name="od 1.2.2014" sheetId="7" r:id="rId1"/>
    <sheet name="leto2013" sheetId="6" r:id="rId2"/>
    <sheet name="leto2012" sheetId="5" r:id="rId3"/>
    <sheet name="List2" sheetId="2" r:id="rId4"/>
    <sheet name="List3" sheetId="3" r:id="rId5"/>
  </sheets>
  <calcPr calcId="145621"/>
</workbook>
</file>

<file path=xl/calcChain.xml><?xml version="1.0" encoding="utf-8"?>
<calcChain xmlns="http://schemas.openxmlformats.org/spreadsheetml/2006/main">
  <c r="D26" i="7"/>
  <c r="D7"/>
  <c r="D34"/>
  <c r="D33"/>
  <c r="D32"/>
  <c r="D27"/>
  <c r="D25"/>
  <c r="E24"/>
  <c r="E34" s="1"/>
  <c r="D14"/>
  <c r="D13"/>
  <c r="D8"/>
  <c r="D6"/>
  <c r="E5"/>
  <c r="E14" s="1"/>
  <c r="B14"/>
  <c r="B13"/>
  <c r="B6"/>
  <c r="C24"/>
  <c r="B33"/>
  <c r="B25"/>
  <c r="B50"/>
  <c r="B45"/>
  <c r="B46" s="1"/>
  <c r="B47" s="1"/>
  <c r="B49" s="1"/>
  <c r="C44"/>
  <c r="C45" s="1"/>
  <c r="B34"/>
  <c r="B32"/>
  <c r="B27"/>
  <c r="B8"/>
  <c r="C5"/>
  <c r="C8" s="1"/>
  <c r="D9" l="1"/>
  <c r="D28"/>
  <c r="D29" s="1"/>
  <c r="E26"/>
  <c r="E7"/>
  <c r="D10"/>
  <c r="D11" s="1"/>
  <c r="E13"/>
  <c r="E6"/>
  <c r="E27"/>
  <c r="E33"/>
  <c r="E25"/>
  <c r="E32"/>
  <c r="E8"/>
  <c r="B9"/>
  <c r="B10" s="1"/>
  <c r="B11" s="1"/>
  <c r="C14"/>
  <c r="C13"/>
  <c r="B28"/>
  <c r="B29" s="1"/>
  <c r="C6"/>
  <c r="C9" s="1"/>
  <c r="C10" s="1"/>
  <c r="C46"/>
  <c r="C47" s="1"/>
  <c r="C50"/>
  <c r="C50" i="6"/>
  <c r="B50"/>
  <c r="B44"/>
  <c r="B45" s="1"/>
  <c r="B46" s="1"/>
  <c r="B49" s="1"/>
  <c r="B11"/>
  <c r="B12" s="1"/>
  <c r="B26"/>
  <c r="C43"/>
  <c r="C44" s="1"/>
  <c r="B28"/>
  <c r="B24"/>
  <c r="B25" s="1"/>
  <c r="B23"/>
  <c r="C22"/>
  <c r="C26" s="1"/>
  <c r="B6"/>
  <c r="B7" s="1"/>
  <c r="B8" s="1"/>
  <c r="B10" s="1"/>
  <c r="C5"/>
  <c r="E28" i="7" l="1"/>
  <c r="D30"/>
  <c r="D35"/>
  <c r="D36" s="1"/>
  <c r="D15"/>
  <c r="D16" s="1"/>
  <c r="E29"/>
  <c r="E35" s="1"/>
  <c r="E36" s="1"/>
  <c r="E9"/>
  <c r="E10" s="1"/>
  <c r="B15"/>
  <c r="B16" s="1"/>
  <c r="C15"/>
  <c r="C16" s="1"/>
  <c r="B30"/>
  <c r="B35"/>
  <c r="B31" i="6"/>
  <c r="C11"/>
  <c r="C12" s="1"/>
  <c r="C6"/>
  <c r="C7" s="1"/>
  <c r="C8" s="1"/>
  <c r="C23"/>
  <c r="C24" s="1"/>
  <c r="C25" s="1"/>
  <c r="C28"/>
  <c r="C45"/>
  <c r="C46" s="1"/>
  <c r="B30"/>
  <c r="B32" s="1"/>
  <c r="B44" i="5"/>
  <c r="B45" s="1"/>
  <c r="B46" s="1"/>
  <c r="B50"/>
  <c r="C43"/>
  <c r="C50" s="1"/>
  <c r="E15" i="7" l="1"/>
  <c r="E16" s="1"/>
  <c r="B36"/>
  <c r="C31" i="6"/>
  <c r="C32" s="1"/>
  <c r="C44" i="5"/>
  <c r="C45" s="1"/>
  <c r="C46" s="1"/>
  <c r="B49"/>
  <c r="B28"/>
  <c r="B26"/>
  <c r="B23"/>
  <c r="B24" s="1"/>
  <c r="B25" s="1"/>
  <c r="C22"/>
  <c r="C28" s="1"/>
  <c r="B12"/>
  <c r="C6"/>
  <c r="B6"/>
  <c r="B7" s="1"/>
  <c r="B8" s="1"/>
  <c r="B11" s="1"/>
  <c r="C5"/>
  <c r="C12" s="1"/>
  <c r="B30" l="1"/>
  <c r="B31"/>
  <c r="B32" s="1"/>
  <c r="C26"/>
  <c r="C7"/>
  <c r="C8" s="1"/>
  <c r="C23"/>
  <c r="C24" s="1"/>
  <c r="C25" s="1"/>
  <c r="C31" s="1"/>
  <c r="C32" s="1"/>
  <c r="C32" i="7" l="1"/>
  <c r="C27"/>
  <c r="C25"/>
  <c r="C34"/>
  <c r="C33"/>
  <c r="C28" l="1"/>
  <c r="C29" s="1"/>
  <c r="C35" s="1"/>
  <c r="C36" s="1"/>
</calcChain>
</file>

<file path=xl/sharedStrings.xml><?xml version="1.0" encoding="utf-8"?>
<sst xmlns="http://schemas.openxmlformats.org/spreadsheetml/2006/main" count="134" uniqueCount="43">
  <si>
    <t xml:space="preserve">AVTORSKI HONORAR </t>
  </si>
  <si>
    <t>Znan bruto,             koliko je neto?</t>
  </si>
  <si>
    <t>Znan neto,              koliko je bruto?</t>
  </si>
  <si>
    <t>Bruto znesek honorarja</t>
  </si>
  <si>
    <t>normirani stroški 10 %</t>
  </si>
  <si>
    <t>Davčna osnova</t>
  </si>
  <si>
    <t>Avtor prejme nakazano:</t>
  </si>
  <si>
    <t>faktor za preračun:</t>
  </si>
  <si>
    <t>PODJEMNA POGODBA</t>
  </si>
  <si>
    <t>Bruto znesek podjemne pogodbe</t>
  </si>
  <si>
    <t>Fizična oseba prejme nakazano:</t>
  </si>
  <si>
    <t>6 % prispevek za pokojnin.inval.zav.</t>
  </si>
  <si>
    <t>Nakazilo vseh dajatev skupaj</t>
  </si>
  <si>
    <t>25 % posebni davek na določ.prejemke</t>
  </si>
  <si>
    <t>4,46 € prisp.za poškodbe pri delu</t>
  </si>
  <si>
    <t>Znesek akontacije dohodnine 25%</t>
  </si>
  <si>
    <t>Opomba: če je znesek akontacije dohodnine 20 € ali manj, se akontacija ne plača, torej je bruto=neto!</t>
  </si>
  <si>
    <t>Podjetje ima skupaj stroškov:</t>
  </si>
  <si>
    <t>Bruto znesek  najemnine</t>
  </si>
  <si>
    <t>normirani stroški 40 %</t>
  </si>
  <si>
    <t>NAJEMNINE (brez kmetijskih in gozdnih zemljišč ter brez podnajema)</t>
  </si>
  <si>
    <t>FO najemodajalec prejme nakazano:</t>
  </si>
  <si>
    <t>4,55 € prisp.za poškodbe pri delu</t>
  </si>
  <si>
    <t>8,85 % prispevek za pokojnin.inval.zav.</t>
  </si>
  <si>
    <t>Prispevek izplačevalca 8,85% na bruto</t>
  </si>
  <si>
    <t>Opomba: če je znesek akontacije dohodnine 20 € ali manj, se akontacija ne plača, torej je za avtorja bruto=neto!</t>
  </si>
  <si>
    <t>6,36 % prispevek za zdrav.zavarovanej</t>
  </si>
  <si>
    <t>vpiši izključno rumeno polje!</t>
  </si>
  <si>
    <t>Dajatve izplačevalca:</t>
  </si>
  <si>
    <t>a) 8,85 % prispevek za pokojnin.inval.zav.</t>
  </si>
  <si>
    <t>b) 0,53 % prispevek za poškodbe pri delu</t>
  </si>
  <si>
    <t>c) 25 % posebni davek na določ.prejemke</t>
  </si>
  <si>
    <t>Fizična oseba prejme nakazano (neto):</t>
  </si>
  <si>
    <t>Nakazilo vseh dajatev (iz in na)  skupaj</t>
  </si>
  <si>
    <r>
      <rPr>
        <b/>
        <sz val="16"/>
        <color theme="1"/>
        <rFont val="Calibri"/>
        <family val="2"/>
        <charset val="238"/>
        <scheme val="minor"/>
      </rPr>
      <t>NAJEMNINE</t>
    </r>
    <r>
      <rPr>
        <b/>
        <sz val="11"/>
        <color theme="1"/>
        <rFont val="Calibri"/>
        <family val="2"/>
        <charset val="238"/>
        <scheme val="minor"/>
      </rPr>
      <t xml:space="preserve"> (brez kmetijskih in gozdnih zemljišč ter brez podnajema)</t>
    </r>
  </si>
  <si>
    <t>UPOKOJENCI, OSEBE Z ZAPOSLITVIJO</t>
  </si>
  <si>
    <t>NEZAVAROVANE OSEBE</t>
  </si>
  <si>
    <t>Avtor prejme nakazano (neto):</t>
  </si>
  <si>
    <t>15,5 % prispevek za PIZ</t>
  </si>
  <si>
    <t>-</t>
  </si>
  <si>
    <t>6,36 % prispevek za zdrav.zavarovaneje</t>
  </si>
  <si>
    <t>UPOKOJENCI, OSEBE Z ZAPOSLITVIJO POLN DČ</t>
  </si>
  <si>
    <t>NEZAVAR. OSEBE ALI ZAVAR.MANJ KOT 40 UR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</si>
</sst>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4" fontId="0" fillId="0" borderId="0" xfId="0" applyNumberFormat="1"/>
    <xf numFmtId="4" fontId="0" fillId="2" borderId="0" xfId="0" applyNumberFormat="1" applyFill="1" applyProtection="1">
      <protection locked="0"/>
    </xf>
    <xf numFmtId="0" fontId="1" fillId="3" borderId="0" xfId="0" applyFont="1" applyFill="1"/>
    <xf numFmtId="4" fontId="1" fillId="3" borderId="0" xfId="0" applyNumberFormat="1" applyFont="1" applyFill="1"/>
    <xf numFmtId="0" fontId="2" fillId="3" borderId="0" xfId="0" applyFont="1" applyFill="1"/>
    <xf numFmtId="4" fontId="2" fillId="3" borderId="0" xfId="0" applyNumberFormat="1" applyFont="1" applyFill="1"/>
    <xf numFmtId="0" fontId="3" fillId="4" borderId="0" xfId="0" applyFont="1" applyFill="1"/>
    <xf numFmtId="0" fontId="5" fillId="0" borderId="0" xfId="0" applyFont="1" applyFill="1"/>
    <xf numFmtId="0" fontId="1" fillId="6" borderId="0" xfId="0" applyFont="1" applyFill="1"/>
    <xf numFmtId="0" fontId="6" fillId="5" borderId="4" xfId="0" applyFont="1" applyFill="1" applyBorder="1"/>
    <xf numFmtId="4" fontId="1" fillId="2" borderId="0" xfId="0" applyNumberFormat="1" applyFont="1" applyFill="1" applyBorder="1" applyProtection="1">
      <protection locked="0"/>
    </xf>
    <xf numFmtId="0" fontId="0" fillId="5" borderId="1" xfId="0" applyFill="1" applyBorder="1"/>
    <xf numFmtId="0" fontId="0" fillId="5" borderId="0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0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1" fillId="5" borderId="4" xfId="0" applyFont="1" applyFill="1" applyBorder="1"/>
    <xf numFmtId="4" fontId="1" fillId="5" borderId="0" xfId="0" applyNumberFormat="1" applyFont="1" applyFill="1" applyBorder="1"/>
    <xf numFmtId="4" fontId="1" fillId="5" borderId="5" xfId="0" applyNumberFormat="1" applyFont="1" applyFill="1" applyBorder="1"/>
    <xf numFmtId="4" fontId="0" fillId="5" borderId="0" xfId="0" applyNumberFormat="1" applyFill="1" applyBorder="1" applyProtection="1">
      <protection locked="0"/>
    </xf>
    <xf numFmtId="4" fontId="0" fillId="5" borderId="0" xfId="0" applyNumberFormat="1" applyFill="1" applyBorder="1"/>
    <xf numFmtId="4" fontId="0" fillId="5" borderId="5" xfId="0" applyNumberFormat="1" applyFill="1" applyBorder="1"/>
    <xf numFmtId="0" fontId="0" fillId="5" borderId="8" xfId="0" applyFill="1" applyBorder="1"/>
    <xf numFmtId="4" fontId="1" fillId="8" borderId="5" xfId="0" applyNumberFormat="1" applyFont="1" applyFill="1" applyBorder="1"/>
    <xf numFmtId="0" fontId="2" fillId="8" borderId="4" xfId="0" applyFont="1" applyFill="1" applyBorder="1"/>
    <xf numFmtId="0" fontId="0" fillId="7" borderId="1" xfId="0" applyFill="1" applyBorder="1"/>
    <xf numFmtId="0" fontId="6" fillId="7" borderId="4" xfId="0" applyFont="1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5" xfId="0" applyFill="1" applyBorder="1" applyAlignment="1">
      <alignment horizontal="center" vertical="center" wrapText="1"/>
    </xf>
    <xf numFmtId="0" fontId="1" fillId="7" borderId="4" xfId="0" applyFont="1" applyFill="1" applyBorder="1"/>
    <xf numFmtId="4" fontId="1" fillId="7" borderId="5" xfId="0" applyNumberFormat="1" applyFont="1" applyFill="1" applyBorder="1"/>
    <xf numFmtId="4" fontId="0" fillId="7" borderId="5" xfId="0" applyNumberFormat="1" applyFill="1" applyBorder="1"/>
    <xf numFmtId="0" fontId="0" fillId="7" borderId="8" xfId="0" applyFill="1" applyBorder="1"/>
    <xf numFmtId="4" fontId="1" fillId="2" borderId="5" xfId="0" applyNumberFormat="1" applyFont="1" applyFill="1" applyBorder="1"/>
    <xf numFmtId="0" fontId="0" fillId="6" borderId="0" xfId="0" applyFill="1"/>
    <xf numFmtId="4" fontId="0" fillId="5" borderId="5" xfId="0" applyNumberForma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0" fontId="1" fillId="3" borderId="4" xfId="0" applyFont="1" applyFill="1" applyBorder="1"/>
    <xf numFmtId="4" fontId="1" fillId="3" borderId="0" xfId="0" applyNumberFormat="1" applyFont="1" applyFill="1" applyBorder="1"/>
    <xf numFmtId="4" fontId="1" fillId="3" borderId="5" xfId="0" applyNumberFormat="1" applyFont="1" applyFill="1" applyBorder="1"/>
    <xf numFmtId="0" fontId="0" fillId="7" borderId="10" xfId="0" applyFill="1" applyBorder="1"/>
    <xf numFmtId="0" fontId="0" fillId="7" borderId="10" xfId="0" applyFill="1" applyBorder="1" applyAlignment="1">
      <alignment horizontal="center" vertical="center" wrapText="1"/>
    </xf>
    <xf numFmtId="4" fontId="1" fillId="2" borderId="10" xfId="0" applyNumberFormat="1" applyFont="1" applyFill="1" applyBorder="1" applyProtection="1">
      <protection locked="0"/>
    </xf>
    <xf numFmtId="4" fontId="0" fillId="7" borderId="10" xfId="0" applyNumberFormat="1" applyFill="1" applyBorder="1" applyProtection="1">
      <protection locked="0"/>
    </xf>
    <xf numFmtId="4" fontId="0" fillId="7" borderId="10" xfId="0" applyNumberFormat="1" applyFill="1" applyBorder="1"/>
    <xf numFmtId="4" fontId="1" fillId="7" borderId="10" xfId="0" applyNumberFormat="1" applyFont="1" applyFill="1" applyBorder="1"/>
    <xf numFmtId="4" fontId="2" fillId="8" borderId="10" xfId="0" applyNumberFormat="1" applyFont="1" applyFill="1" applyBorder="1"/>
    <xf numFmtId="0" fontId="0" fillId="7" borderId="13" xfId="0" applyFill="1" applyBorder="1"/>
    <xf numFmtId="0" fontId="0" fillId="7" borderId="13" xfId="0" applyFill="1" applyBorder="1" applyAlignment="1">
      <alignment horizontal="center" vertical="center" wrapText="1"/>
    </xf>
    <xf numFmtId="4" fontId="1" fillId="7" borderId="13" xfId="0" applyNumberFormat="1" applyFont="1" applyFill="1" applyBorder="1"/>
    <xf numFmtId="4" fontId="0" fillId="7" borderId="13" xfId="0" applyNumberFormat="1" applyFill="1" applyBorder="1"/>
    <xf numFmtId="4" fontId="1" fillId="2" borderId="13" xfId="0" applyNumberFormat="1" applyFont="1" applyFill="1" applyBorder="1" applyProtection="1">
      <protection locked="0"/>
    </xf>
    <xf numFmtId="4" fontId="0" fillId="7" borderId="13" xfId="0" applyNumberFormat="1" applyFill="1" applyBorder="1" applyProtection="1">
      <protection locked="0"/>
    </xf>
    <xf numFmtId="4" fontId="2" fillId="8" borderId="13" xfId="0" applyNumberFormat="1" applyFont="1" applyFill="1" applyBorder="1"/>
    <xf numFmtId="4" fontId="1" fillId="2" borderId="10" xfId="0" applyNumberFormat="1" applyFont="1" applyFill="1" applyBorder="1"/>
    <xf numFmtId="4" fontId="5" fillId="7" borderId="10" xfId="0" applyNumberFormat="1" applyFont="1" applyFill="1" applyBorder="1"/>
    <xf numFmtId="4" fontId="1" fillId="8" borderId="10" xfId="0" applyNumberFormat="1" applyFont="1" applyFill="1" applyBorder="1"/>
    <xf numFmtId="0" fontId="0" fillId="5" borderId="10" xfId="0" applyFill="1" applyBorder="1"/>
    <xf numFmtId="0" fontId="0" fillId="5" borderId="10" xfId="0" applyFill="1" applyBorder="1" applyAlignment="1">
      <alignment horizontal="center" vertical="center" wrapText="1"/>
    </xf>
    <xf numFmtId="4" fontId="0" fillId="5" borderId="10" xfId="0" applyNumberFormat="1" applyFill="1" applyBorder="1" applyProtection="1">
      <protection locked="0"/>
    </xf>
    <xf numFmtId="4" fontId="0" fillId="5" borderId="10" xfId="0" applyNumberFormat="1" applyFill="1" applyBorder="1"/>
    <xf numFmtId="4" fontId="1" fillId="5" borderId="10" xfId="0" applyNumberFormat="1" applyFont="1" applyFill="1" applyBorder="1"/>
    <xf numFmtId="4" fontId="1" fillId="3" borderId="10" xfId="0" applyNumberFormat="1" applyFont="1" applyFill="1" applyBorder="1"/>
    <xf numFmtId="0" fontId="0" fillId="5" borderId="13" xfId="0" applyFill="1" applyBorder="1"/>
    <xf numFmtId="0" fontId="0" fillId="5" borderId="13" xfId="0" applyFill="1" applyBorder="1" applyAlignment="1">
      <alignment horizontal="center" vertical="center" wrapText="1"/>
    </xf>
    <xf numFmtId="4" fontId="1" fillId="5" borderId="13" xfId="0" applyNumberFormat="1" applyFont="1" applyFill="1" applyBorder="1"/>
    <xf numFmtId="4" fontId="0" fillId="5" borderId="13" xfId="0" applyNumberFormat="1" applyFill="1" applyBorder="1" applyProtection="1">
      <protection locked="0"/>
    </xf>
    <xf numFmtId="4" fontId="0" fillId="5" borderId="13" xfId="0" applyNumberFormat="1" applyFill="1" applyBorder="1"/>
    <xf numFmtId="4" fontId="1" fillId="3" borderId="13" xfId="0" applyNumberFormat="1" applyFont="1" applyFill="1" applyBorder="1"/>
    <xf numFmtId="0" fontId="2" fillId="9" borderId="0" xfId="0" applyFont="1" applyFill="1"/>
    <xf numFmtId="4" fontId="2" fillId="9" borderId="0" xfId="0" applyNumberFormat="1" applyFont="1" applyFill="1"/>
    <xf numFmtId="0" fontId="9" fillId="7" borderId="4" xfId="0" applyFont="1" applyFill="1" applyBorder="1"/>
    <xf numFmtId="0" fontId="9" fillId="7" borderId="10" xfId="0" applyFont="1" applyFill="1" applyBorder="1"/>
    <xf numFmtId="0" fontId="9" fillId="7" borderId="13" xfId="0" applyFont="1" applyFill="1" applyBorder="1"/>
    <xf numFmtId="0" fontId="10" fillId="7" borderId="6" xfId="0" applyFont="1" applyFill="1" applyBorder="1"/>
    <xf numFmtId="0" fontId="9" fillId="7" borderId="11" xfId="0" applyFont="1" applyFill="1" applyBorder="1"/>
    <xf numFmtId="0" fontId="9" fillId="7" borderId="14" xfId="0" applyFont="1" applyFill="1" applyBorder="1"/>
    <xf numFmtId="0" fontId="9" fillId="5" borderId="4" xfId="0" applyFont="1" applyFill="1" applyBorder="1"/>
    <xf numFmtId="0" fontId="9" fillId="5" borderId="10" xfId="0" applyFont="1" applyFill="1" applyBorder="1"/>
    <xf numFmtId="0" fontId="9" fillId="5" borderId="13" xfId="0" applyFont="1" applyFill="1" applyBorder="1"/>
    <xf numFmtId="0" fontId="9" fillId="5" borderId="0" xfId="0" applyFont="1" applyFill="1" applyBorder="1"/>
    <xf numFmtId="0" fontId="9" fillId="5" borderId="6" xfId="0" applyFont="1" applyFill="1" applyBorder="1"/>
    <xf numFmtId="0" fontId="9" fillId="5" borderId="11" xfId="0" applyFont="1" applyFill="1" applyBorder="1"/>
    <xf numFmtId="0" fontId="9" fillId="5" borderId="14" xfId="0" applyFont="1" applyFill="1" applyBorder="1"/>
    <xf numFmtId="0" fontId="9" fillId="5" borderId="7" xfId="0" applyFont="1" applyFill="1" applyBorder="1"/>
    <xf numFmtId="4" fontId="0" fillId="7" borderId="10" xfId="0" applyNumberFormat="1" applyFill="1" applyBorder="1" applyAlignment="1" applyProtection="1">
      <alignment horizontal="right"/>
      <protection locked="0"/>
    </xf>
    <xf numFmtId="4" fontId="0" fillId="7" borderId="13" xfId="0" applyNumberFormat="1" applyFill="1" applyBorder="1" applyAlignment="1">
      <alignment horizontal="right"/>
    </xf>
    <xf numFmtId="4" fontId="0" fillId="5" borderId="10" xfId="0" applyNumberFormat="1" applyFill="1" applyBorder="1" applyAlignment="1" applyProtection="1">
      <alignment horizontal="right"/>
      <protection locked="0"/>
    </xf>
    <xf numFmtId="4" fontId="0" fillId="5" borderId="13" xfId="0" applyNumberFormat="1" applyFill="1" applyBorder="1" applyAlignment="1" applyProtection="1">
      <alignment horizontal="right"/>
      <protection locked="0"/>
    </xf>
    <xf numFmtId="0" fontId="8" fillId="5" borderId="10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workbookViewId="0">
      <selection activeCell="B7" sqref="B7"/>
    </sheetView>
  </sheetViews>
  <sheetFormatPr defaultRowHeight="15"/>
  <cols>
    <col min="1" max="1" width="38.140625" customWidth="1"/>
    <col min="2" max="5" width="22.7109375" customWidth="1"/>
    <col min="6" max="6" width="3.28515625" customWidth="1"/>
  </cols>
  <sheetData>
    <row r="1" spans="1:5">
      <c r="A1" s="29"/>
      <c r="B1" s="98" t="s">
        <v>41</v>
      </c>
      <c r="C1" s="99"/>
      <c r="D1" s="98" t="s">
        <v>42</v>
      </c>
      <c r="E1" s="103"/>
    </row>
    <row r="2" spans="1:5" ht="18.75">
      <c r="A2" s="30" t="s">
        <v>0</v>
      </c>
      <c r="B2" s="96" t="s">
        <v>27</v>
      </c>
      <c r="C2" s="97"/>
      <c r="D2" s="96" t="s">
        <v>27</v>
      </c>
      <c r="E2" s="102"/>
    </row>
    <row r="3" spans="1:5">
      <c r="A3" s="31"/>
      <c r="B3" s="45"/>
      <c r="C3" s="52"/>
      <c r="D3" s="45"/>
      <c r="E3" s="32"/>
    </row>
    <row r="4" spans="1:5" ht="31.5" customHeight="1">
      <c r="A4" s="31"/>
      <c r="B4" s="46" t="s">
        <v>1</v>
      </c>
      <c r="C4" s="53" t="s">
        <v>2</v>
      </c>
      <c r="D4" s="46" t="s">
        <v>1</v>
      </c>
      <c r="E4" s="33" t="s">
        <v>2</v>
      </c>
    </row>
    <row r="5" spans="1:5" s="1" customFormat="1">
      <c r="A5" s="34" t="s">
        <v>3</v>
      </c>
      <c r="B5" s="47">
        <v>0</v>
      </c>
      <c r="C5" s="54">
        <f>+C11*B17</f>
        <v>0</v>
      </c>
      <c r="D5" s="59">
        <v>0</v>
      </c>
      <c r="E5" s="35">
        <f>+E11*D17</f>
        <v>0</v>
      </c>
    </row>
    <row r="6" spans="1:5">
      <c r="A6" s="31" t="s">
        <v>40</v>
      </c>
      <c r="B6" s="48">
        <f>+B5*0.0636</f>
        <v>0</v>
      </c>
      <c r="C6" s="55">
        <f>+C5*0.0636</f>
        <v>0</v>
      </c>
      <c r="D6" s="49">
        <f>+D5*0.0636</f>
        <v>0</v>
      </c>
      <c r="E6" s="36">
        <f>+E5*0.0636</f>
        <v>0</v>
      </c>
    </row>
    <row r="7" spans="1:5">
      <c r="A7" s="31" t="s">
        <v>38</v>
      </c>
      <c r="B7" s="90" t="s">
        <v>39</v>
      </c>
      <c r="C7" s="91" t="s">
        <v>39</v>
      </c>
      <c r="D7" s="49">
        <f>+D5*0.155</f>
        <v>0</v>
      </c>
      <c r="E7" s="36">
        <f>+E5*0.155</f>
        <v>0</v>
      </c>
    </row>
    <row r="8" spans="1:5">
      <c r="A8" s="31" t="s">
        <v>4</v>
      </c>
      <c r="B8" s="49">
        <f>+B5*0.1</f>
        <v>0</v>
      </c>
      <c r="C8" s="55">
        <f>+C5*0.1</f>
        <v>0</v>
      </c>
      <c r="D8" s="49">
        <f>+D5*0.1</f>
        <v>0</v>
      </c>
      <c r="E8" s="36">
        <f>+E5*0.1</f>
        <v>0</v>
      </c>
    </row>
    <row r="9" spans="1:5">
      <c r="A9" s="31" t="s">
        <v>5</v>
      </c>
      <c r="B9" s="49">
        <f>+B5-B6-B8</f>
        <v>0</v>
      </c>
      <c r="C9" s="55">
        <f>+C5-C6-C8</f>
        <v>0</v>
      </c>
      <c r="D9" s="49">
        <f>+D5-D6-D8-D7</f>
        <v>0</v>
      </c>
      <c r="E9" s="36">
        <f>+E5-E6-E8-E7</f>
        <v>0</v>
      </c>
    </row>
    <row r="10" spans="1:5">
      <c r="A10" s="31" t="s">
        <v>15</v>
      </c>
      <c r="B10" s="49">
        <f>IF(B9&gt;=80,B9*0.25,0)</f>
        <v>0</v>
      </c>
      <c r="C10" s="55">
        <f>+C9*0.25</f>
        <v>0</v>
      </c>
      <c r="D10" s="60">
        <f>IF(D9&gt;=80,D9*0.25,0)</f>
        <v>0</v>
      </c>
      <c r="E10" s="36">
        <f>+E9*0.25</f>
        <v>0</v>
      </c>
    </row>
    <row r="11" spans="1:5" s="1" customFormat="1">
      <c r="A11" s="34" t="s">
        <v>37</v>
      </c>
      <c r="B11" s="50">
        <f>+B5-B10-B6</f>
        <v>0</v>
      </c>
      <c r="C11" s="56">
        <v>0</v>
      </c>
      <c r="D11" s="50">
        <f>+D5-D10-D6-D7</f>
        <v>0</v>
      </c>
      <c r="E11" s="38">
        <v>0</v>
      </c>
    </row>
    <row r="12" spans="1:5">
      <c r="A12" s="31" t="s">
        <v>28</v>
      </c>
      <c r="B12" s="49"/>
      <c r="C12" s="57"/>
      <c r="D12" s="49"/>
      <c r="E12" s="36"/>
    </row>
    <row r="13" spans="1:5">
      <c r="A13" s="31" t="s">
        <v>29</v>
      </c>
      <c r="B13" s="49">
        <f>+B5*0.0885</f>
        <v>0</v>
      </c>
      <c r="C13" s="55">
        <f>+C5*0.0885</f>
        <v>0</v>
      </c>
      <c r="D13" s="49">
        <f>+D5*0.0885</f>
        <v>0</v>
      </c>
      <c r="E13" s="36">
        <f>+E5*0.0885</f>
        <v>0</v>
      </c>
    </row>
    <row r="14" spans="1:5">
      <c r="A14" s="31" t="s">
        <v>30</v>
      </c>
      <c r="B14" s="49">
        <f>+B5*0.0053</f>
        <v>0</v>
      </c>
      <c r="C14" s="55">
        <f>+C5*0.0053</f>
        <v>0</v>
      </c>
      <c r="D14" s="49">
        <f>+D5*0.0053</f>
        <v>0</v>
      </c>
      <c r="E14" s="36">
        <f>+E5*0.0053</f>
        <v>0</v>
      </c>
    </row>
    <row r="15" spans="1:5">
      <c r="A15" s="31" t="s">
        <v>33</v>
      </c>
      <c r="B15" s="49">
        <f>+B14+B13+B6+B10</f>
        <v>0</v>
      </c>
      <c r="C15" s="55">
        <f>+C14+C13+C6+C10</f>
        <v>0</v>
      </c>
      <c r="D15" s="49">
        <f>+D14+D13+D6+D10+D7</f>
        <v>0</v>
      </c>
      <c r="E15" s="36">
        <f>+E14+E13+E6+E10+E7</f>
        <v>0</v>
      </c>
    </row>
    <row r="16" spans="1:5" s="1" customFormat="1">
      <c r="A16" s="28" t="s">
        <v>17</v>
      </c>
      <c r="B16" s="51">
        <f>+B15+B11</f>
        <v>0</v>
      </c>
      <c r="C16" s="58">
        <f>+C15+C11</f>
        <v>0</v>
      </c>
      <c r="D16" s="61">
        <f>+D15+D11</f>
        <v>0</v>
      </c>
      <c r="E16" s="27">
        <f>+E15+E11</f>
        <v>0</v>
      </c>
    </row>
    <row r="17" spans="1:5">
      <c r="A17" s="76" t="s">
        <v>7</v>
      </c>
      <c r="B17" s="77">
        <v>1.3749484394335214</v>
      </c>
      <c r="C17" s="78"/>
      <c r="D17" s="77">
        <v>1.6365272890925457</v>
      </c>
      <c r="E17" s="32"/>
    </row>
    <row r="18" spans="1:5" ht="15.75" thickBot="1">
      <c r="A18" s="79" t="s">
        <v>25</v>
      </c>
      <c r="B18" s="80"/>
      <c r="C18" s="81"/>
      <c r="D18" s="80"/>
      <c r="E18" s="37"/>
    </row>
    <row r="19" spans="1:5" ht="15.75" thickBot="1">
      <c r="A19" s="10"/>
    </row>
    <row r="20" spans="1:5">
      <c r="A20" s="14"/>
      <c r="B20" s="100" t="s">
        <v>35</v>
      </c>
      <c r="C20" s="101"/>
      <c r="D20" s="106" t="s">
        <v>36</v>
      </c>
      <c r="E20" s="107"/>
    </row>
    <row r="21" spans="1:5" ht="18.75">
      <c r="A21" s="12" t="s">
        <v>8</v>
      </c>
      <c r="B21" s="94" t="s">
        <v>27</v>
      </c>
      <c r="C21" s="95"/>
      <c r="D21" s="104" t="s">
        <v>27</v>
      </c>
      <c r="E21" s="105"/>
    </row>
    <row r="22" spans="1:5">
      <c r="A22" s="16"/>
      <c r="B22" s="62"/>
      <c r="C22" s="68"/>
      <c r="D22" s="15"/>
      <c r="E22" s="17"/>
    </row>
    <row r="23" spans="1:5" ht="30">
      <c r="A23" s="16"/>
      <c r="B23" s="63" t="s">
        <v>1</v>
      </c>
      <c r="C23" s="69" t="s">
        <v>2</v>
      </c>
      <c r="D23" s="18" t="s">
        <v>1</v>
      </c>
      <c r="E23" s="19" t="s">
        <v>2</v>
      </c>
    </row>
    <row r="24" spans="1:5">
      <c r="A24" s="20" t="s">
        <v>9</v>
      </c>
      <c r="B24" s="47">
        <v>0</v>
      </c>
      <c r="C24" s="70">
        <f>+C30*B37</f>
        <v>0</v>
      </c>
      <c r="D24" s="13">
        <v>0</v>
      </c>
      <c r="E24" s="22">
        <f>+E30*D37</f>
        <v>0</v>
      </c>
    </row>
    <row r="25" spans="1:5">
      <c r="A25" s="16" t="s">
        <v>26</v>
      </c>
      <c r="B25" s="64">
        <f>+B24*0.0636</f>
        <v>0</v>
      </c>
      <c r="C25" s="71">
        <f>+C24*0.0636</f>
        <v>0</v>
      </c>
      <c r="D25" s="23">
        <f>+D24*0.0636</f>
        <v>0</v>
      </c>
      <c r="E25" s="40">
        <f>+E24*0.0636</f>
        <v>0</v>
      </c>
    </row>
    <row r="26" spans="1:5">
      <c r="A26" s="16" t="s">
        <v>38</v>
      </c>
      <c r="B26" s="92" t="s">
        <v>39</v>
      </c>
      <c r="C26" s="93" t="s">
        <v>39</v>
      </c>
      <c r="D26" s="23">
        <f>+D24*0.155</f>
        <v>0</v>
      </c>
      <c r="E26" s="40">
        <f>+E24*0.155</f>
        <v>0</v>
      </c>
    </row>
    <row r="27" spans="1:5">
      <c r="A27" s="16" t="s">
        <v>4</v>
      </c>
      <c r="B27" s="65">
        <f>+B24*0.1</f>
        <v>0</v>
      </c>
      <c r="C27" s="72">
        <f>+C24*0.1</f>
        <v>0</v>
      </c>
      <c r="D27" s="24">
        <f>+D24*0.1</f>
        <v>0</v>
      </c>
      <c r="E27" s="25">
        <f>+E24*0.1</f>
        <v>0</v>
      </c>
    </row>
    <row r="28" spans="1:5">
      <c r="A28" s="16" t="s">
        <v>5</v>
      </c>
      <c r="B28" s="65">
        <f>+B24-B25-B27</f>
        <v>0</v>
      </c>
      <c r="C28" s="72">
        <f>+C24-C25-C27</f>
        <v>0</v>
      </c>
      <c r="D28" s="24">
        <f>+D24-D25-D27-D26</f>
        <v>0</v>
      </c>
      <c r="E28" s="25">
        <f>+E24-E25-E27-E26</f>
        <v>0</v>
      </c>
    </row>
    <row r="29" spans="1:5">
      <c r="A29" s="16" t="s">
        <v>15</v>
      </c>
      <c r="B29" s="65">
        <f>IF(B28&gt;=80,B28*0.25,0)</f>
        <v>0</v>
      </c>
      <c r="C29" s="72">
        <f>+C28*0.25</f>
        <v>0</v>
      </c>
      <c r="D29" s="24">
        <f>IF(D28&gt;=80,D28*0.25,0)</f>
        <v>0</v>
      </c>
      <c r="E29" s="25">
        <f>+E28*0.25</f>
        <v>0</v>
      </c>
    </row>
    <row r="30" spans="1:5">
      <c r="A30" s="20" t="s">
        <v>32</v>
      </c>
      <c r="B30" s="66">
        <f>+B24-B29-B25</f>
        <v>0</v>
      </c>
      <c r="C30" s="56">
        <v>0</v>
      </c>
      <c r="D30" s="21">
        <f>+D24-D29-D25-D26</f>
        <v>0</v>
      </c>
      <c r="E30" s="41">
        <v>0</v>
      </c>
    </row>
    <row r="31" spans="1:5">
      <c r="A31" s="16" t="s">
        <v>28</v>
      </c>
      <c r="B31" s="65"/>
      <c r="C31" s="71"/>
      <c r="D31" s="24"/>
      <c r="E31" s="40"/>
    </row>
    <row r="32" spans="1:5">
      <c r="A32" s="16" t="s">
        <v>29</v>
      </c>
      <c r="B32" s="65">
        <f>+B24*0.0885</f>
        <v>0</v>
      </c>
      <c r="C32" s="72">
        <f>+C24*0.0885</f>
        <v>0</v>
      </c>
      <c r="D32" s="24">
        <f>+D24*0.0885</f>
        <v>0</v>
      </c>
      <c r="E32" s="25">
        <f>+E24*0.0885</f>
        <v>0</v>
      </c>
    </row>
    <row r="33" spans="1:5">
      <c r="A33" s="16" t="s">
        <v>30</v>
      </c>
      <c r="B33" s="65">
        <f>+B24*0.0053</f>
        <v>0</v>
      </c>
      <c r="C33" s="72">
        <f>+C24*0.0053</f>
        <v>0</v>
      </c>
      <c r="D33" s="24">
        <f>+D24*0.0053</f>
        <v>0</v>
      </c>
      <c r="E33" s="25">
        <f>+E24*0.0053</f>
        <v>0</v>
      </c>
    </row>
    <row r="34" spans="1:5">
      <c r="A34" s="16" t="s">
        <v>31</v>
      </c>
      <c r="B34" s="65">
        <f>+B24*0.25</f>
        <v>0</v>
      </c>
      <c r="C34" s="72">
        <f>+C24*0.25</f>
        <v>0</v>
      </c>
      <c r="D34" s="24">
        <f>+D24*0.25</f>
        <v>0</v>
      </c>
      <c r="E34" s="25">
        <f>+E24*0.25</f>
        <v>0</v>
      </c>
    </row>
    <row r="35" spans="1:5">
      <c r="A35" s="16" t="s">
        <v>33</v>
      </c>
      <c r="B35" s="65">
        <f>+B29+B32+B33+B34+B25</f>
        <v>0</v>
      </c>
      <c r="C35" s="72">
        <f>+C29+C32+C33+C34+C25</f>
        <v>0</v>
      </c>
      <c r="D35" s="24">
        <f>+D29+D32+D33+D34+D25+D26</f>
        <v>0</v>
      </c>
      <c r="E35" s="25">
        <f>+E29+E32+E33+E34+E25</f>
        <v>0</v>
      </c>
    </row>
    <row r="36" spans="1:5">
      <c r="A36" s="42" t="s">
        <v>17</v>
      </c>
      <c r="B36" s="67">
        <f>+B35+B30</f>
        <v>0</v>
      </c>
      <c r="C36" s="73">
        <f>+C35+C30</f>
        <v>0</v>
      </c>
      <c r="D36" s="43">
        <f>+D35+D30</f>
        <v>0</v>
      </c>
      <c r="E36" s="44">
        <f>+E35+E30</f>
        <v>0</v>
      </c>
    </row>
    <row r="37" spans="1:5">
      <c r="A37" s="82" t="s">
        <v>7</v>
      </c>
      <c r="B37" s="83">
        <v>1.3749484394335214</v>
      </c>
      <c r="C37" s="84"/>
      <c r="D37" s="85">
        <v>1.6365272890925457</v>
      </c>
      <c r="E37" s="17"/>
    </row>
    <row r="38" spans="1:5" ht="15.75" thickBot="1">
      <c r="A38" s="86" t="s">
        <v>25</v>
      </c>
      <c r="B38" s="87"/>
      <c r="C38" s="88"/>
      <c r="D38" s="89"/>
      <c r="E38" s="26"/>
    </row>
    <row r="41" spans="1:5" ht="21">
      <c r="A41" s="11" t="s">
        <v>34</v>
      </c>
      <c r="B41" s="39"/>
      <c r="C41" s="39"/>
    </row>
    <row r="43" spans="1:5" ht="30">
      <c r="B43" s="2" t="s">
        <v>1</v>
      </c>
      <c r="C43" s="2" t="s">
        <v>2</v>
      </c>
    </row>
    <row r="44" spans="1:5">
      <c r="A44" t="s">
        <v>18</v>
      </c>
      <c r="B44" s="4"/>
      <c r="C44" s="3">
        <f>+C49*B52</f>
        <v>0</v>
      </c>
    </row>
    <row r="45" spans="1:5">
      <c r="A45" t="s">
        <v>4</v>
      </c>
      <c r="B45" s="3">
        <f>+B44*0.1</f>
        <v>0</v>
      </c>
      <c r="C45" s="3">
        <f>+C44*0.1</f>
        <v>0</v>
      </c>
    </row>
    <row r="46" spans="1:5">
      <c r="A46" t="s">
        <v>5</v>
      </c>
      <c r="B46" s="3">
        <f>+B44-B45</f>
        <v>0</v>
      </c>
      <c r="C46" s="3">
        <f>+C44-C45</f>
        <v>0</v>
      </c>
    </row>
    <row r="47" spans="1:5">
      <c r="A47" t="s">
        <v>15</v>
      </c>
      <c r="B47" s="3">
        <f>IF(B46&gt;=80,B46*0.25,0)</f>
        <v>0</v>
      </c>
      <c r="C47" s="3">
        <f>+C46*0.25</f>
        <v>0</v>
      </c>
    </row>
    <row r="48" spans="1:5">
      <c r="B48" s="3"/>
      <c r="C48" s="3"/>
    </row>
    <row r="49" spans="1:3">
      <c r="A49" t="s">
        <v>21</v>
      </c>
      <c r="B49" s="3">
        <f>+B44-B47</f>
        <v>0</v>
      </c>
      <c r="C49" s="4"/>
    </row>
    <row r="50" spans="1:3">
      <c r="A50" s="74" t="s">
        <v>17</v>
      </c>
      <c r="B50" s="75">
        <f>+B44</f>
        <v>0</v>
      </c>
      <c r="C50" s="75">
        <f>+C44</f>
        <v>0</v>
      </c>
    </row>
    <row r="52" spans="1:3">
      <c r="A52" t="s">
        <v>7</v>
      </c>
      <c r="B52">
        <v>1.1764705882352942</v>
      </c>
    </row>
  </sheetData>
  <mergeCells count="8">
    <mergeCell ref="B21:C21"/>
    <mergeCell ref="B2:C2"/>
    <mergeCell ref="B1:C1"/>
    <mergeCell ref="B20:C20"/>
    <mergeCell ref="D2:E2"/>
    <mergeCell ref="D1:E1"/>
    <mergeCell ref="D21:E21"/>
    <mergeCell ref="D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53"/>
  <sheetViews>
    <sheetView workbookViewId="0">
      <selection activeCell="A17" sqref="A17"/>
    </sheetView>
  </sheetViews>
  <sheetFormatPr defaultRowHeight="15"/>
  <cols>
    <col min="1" max="1" width="34.85546875" customWidth="1"/>
    <col min="2" max="3" width="20.7109375" customWidth="1"/>
  </cols>
  <sheetData>
    <row r="2" spans="1:5">
      <c r="A2" s="1" t="s">
        <v>0</v>
      </c>
    </row>
    <row r="4" spans="1:5" ht="31.5" customHeight="1">
      <c r="B4" s="2" t="s">
        <v>1</v>
      </c>
      <c r="C4" s="2" t="s">
        <v>2</v>
      </c>
    </row>
    <row r="5" spans="1:5">
      <c r="A5" t="s">
        <v>3</v>
      </c>
      <c r="B5" s="4"/>
      <c r="C5" s="3">
        <f>+C10*B15</f>
        <v>0</v>
      </c>
    </row>
    <row r="6" spans="1:5">
      <c r="A6" t="s">
        <v>4</v>
      </c>
      <c r="B6" s="3">
        <f>+B5*0.1</f>
        <v>0</v>
      </c>
      <c r="C6" s="3">
        <f>+C5*0.1</f>
        <v>0</v>
      </c>
    </row>
    <row r="7" spans="1:5">
      <c r="A7" t="s">
        <v>5</v>
      </c>
      <c r="B7" s="3">
        <f>+B5-B6</f>
        <v>0</v>
      </c>
      <c r="C7" s="3">
        <f>+C5-C6</f>
        <v>0</v>
      </c>
    </row>
    <row r="8" spans="1:5">
      <c r="A8" t="s">
        <v>15</v>
      </c>
      <c r="B8" s="3">
        <f>IF(B7&gt;=80,B7*0.25,0)</f>
        <v>0</v>
      </c>
      <c r="C8" s="3">
        <f>+C7*0.25</f>
        <v>0</v>
      </c>
      <c r="E8" s="9" t="s">
        <v>25</v>
      </c>
    </row>
    <row r="9" spans="1:5">
      <c r="B9" s="3"/>
      <c r="C9" s="3"/>
    </row>
    <row r="10" spans="1:5">
      <c r="A10" t="s">
        <v>6</v>
      </c>
      <c r="B10" s="3">
        <f>+B5-B8</f>
        <v>0</v>
      </c>
      <c r="C10" s="4"/>
    </row>
    <row r="11" spans="1:5">
      <c r="A11" t="s">
        <v>24</v>
      </c>
      <c r="B11" s="3">
        <f>+B5*0.0885</f>
        <v>0</v>
      </c>
      <c r="C11" s="3">
        <f>+C5*0.0885</f>
        <v>0</v>
      </c>
    </row>
    <row r="12" spans="1:5">
      <c r="A12" s="7" t="s">
        <v>17</v>
      </c>
      <c r="B12" s="8">
        <f>+B5+B11</f>
        <v>0</v>
      </c>
      <c r="C12" s="8">
        <f>+C5+C11</f>
        <v>0</v>
      </c>
    </row>
    <row r="15" spans="1:5">
      <c r="A15" t="s">
        <v>7</v>
      </c>
      <c r="B15">
        <v>1.2903225806451613</v>
      </c>
    </row>
    <row r="19" spans="1:5">
      <c r="A19" s="1" t="s">
        <v>8</v>
      </c>
    </row>
    <row r="21" spans="1:5" ht="30">
      <c r="B21" s="2" t="s">
        <v>1</v>
      </c>
      <c r="C21" s="2" t="s">
        <v>2</v>
      </c>
    </row>
    <row r="22" spans="1:5">
      <c r="A22" t="s">
        <v>9</v>
      </c>
      <c r="B22" s="4"/>
      <c r="C22" s="3">
        <f>+C30*B35</f>
        <v>0</v>
      </c>
    </row>
    <row r="23" spans="1:5">
      <c r="A23" t="s">
        <v>4</v>
      </c>
      <c r="B23" s="3">
        <f>+B22*0.1</f>
        <v>0</v>
      </c>
      <c r="C23" s="3">
        <f>+C22*0.1</f>
        <v>0</v>
      </c>
    </row>
    <row r="24" spans="1:5">
      <c r="A24" t="s">
        <v>5</v>
      </c>
      <c r="B24" s="3">
        <f>+B22-B23</f>
        <v>0</v>
      </c>
      <c r="C24" s="3">
        <f>+C22-C23</f>
        <v>0</v>
      </c>
    </row>
    <row r="25" spans="1:5">
      <c r="A25" t="s">
        <v>15</v>
      </c>
      <c r="B25" s="3">
        <f>IF(B24&gt;=80,B24*0.25,0)</f>
        <v>0</v>
      </c>
      <c r="C25" s="3">
        <f>+C24*0.25</f>
        <v>0</v>
      </c>
      <c r="E25" s="9" t="s">
        <v>16</v>
      </c>
    </row>
    <row r="26" spans="1:5">
      <c r="A26" t="s">
        <v>23</v>
      </c>
      <c r="B26" s="3">
        <f>+B22*0.0885</f>
        <v>0</v>
      </c>
      <c r="C26" s="3">
        <f>+C22*0.0885</f>
        <v>0</v>
      </c>
    </row>
    <row r="27" spans="1:5">
      <c r="A27" t="s">
        <v>22</v>
      </c>
      <c r="B27" s="3">
        <v>4.55</v>
      </c>
      <c r="C27" s="3">
        <v>4.55</v>
      </c>
    </row>
    <row r="28" spans="1:5">
      <c r="A28" t="s">
        <v>13</v>
      </c>
      <c r="B28" s="3">
        <f>+B22*0.25</f>
        <v>0</v>
      </c>
      <c r="C28" s="3">
        <f>+C22*0.25</f>
        <v>0</v>
      </c>
    </row>
    <row r="29" spans="1:5">
      <c r="B29" s="3"/>
      <c r="C29" s="3"/>
    </row>
    <row r="30" spans="1:5">
      <c r="A30" t="s">
        <v>10</v>
      </c>
      <c r="B30" s="3">
        <f>+B22-B25</f>
        <v>0</v>
      </c>
      <c r="C30" s="4"/>
    </row>
    <row r="31" spans="1:5">
      <c r="A31" t="s">
        <v>12</v>
      </c>
      <c r="B31" s="3">
        <f>+B25+B26+B27+B28</f>
        <v>4.55</v>
      </c>
      <c r="C31" s="3">
        <f>+C25+C26+C27+C28</f>
        <v>4.55</v>
      </c>
    </row>
    <row r="32" spans="1:5">
      <c r="A32" s="5" t="s">
        <v>17</v>
      </c>
      <c r="B32" s="6">
        <f>+B31+B30</f>
        <v>4.55</v>
      </c>
      <c r="C32" s="6">
        <f>+C31+C30</f>
        <v>4.55</v>
      </c>
    </row>
    <row r="35" spans="1:3">
      <c r="A35" t="s">
        <v>7</v>
      </c>
      <c r="B35">
        <v>1.2903225806451613</v>
      </c>
    </row>
    <row r="40" spans="1:3">
      <c r="A40" s="1" t="s">
        <v>20</v>
      </c>
    </row>
    <row r="42" spans="1:3" ht="30">
      <c r="B42" s="2" t="s">
        <v>1</v>
      </c>
      <c r="C42" s="2" t="s">
        <v>2</v>
      </c>
    </row>
    <row r="43" spans="1:3">
      <c r="A43" t="s">
        <v>18</v>
      </c>
      <c r="B43" s="4"/>
      <c r="C43" s="3">
        <f>+C49*B53</f>
        <v>0</v>
      </c>
    </row>
    <row r="44" spans="1:3">
      <c r="A44" t="s">
        <v>4</v>
      </c>
      <c r="B44" s="3">
        <f>+B43*0.1</f>
        <v>0</v>
      </c>
      <c r="C44" s="3">
        <f>+C43*0.1</f>
        <v>0</v>
      </c>
    </row>
    <row r="45" spans="1:3">
      <c r="A45" t="s">
        <v>5</v>
      </c>
      <c r="B45" s="3">
        <f>+B43-B44</f>
        <v>0</v>
      </c>
      <c r="C45" s="3">
        <f>+C43-C44</f>
        <v>0</v>
      </c>
    </row>
    <row r="46" spans="1:3">
      <c r="A46" t="s">
        <v>15</v>
      </c>
      <c r="B46" s="3">
        <f>IF(B45&gt;=80,B45*0.25,0)</f>
        <v>0</v>
      </c>
      <c r="C46" s="3">
        <f>+C45*0.25</f>
        <v>0</v>
      </c>
    </row>
    <row r="47" spans="1:3">
      <c r="B47" s="3"/>
      <c r="C47" s="3"/>
    </row>
    <row r="48" spans="1:3">
      <c r="B48" s="3"/>
      <c r="C48" s="3"/>
    </row>
    <row r="49" spans="1:3">
      <c r="A49" t="s">
        <v>21</v>
      </c>
      <c r="B49" s="3">
        <f>+B43-B46</f>
        <v>0</v>
      </c>
      <c r="C49" s="4"/>
    </row>
    <row r="50" spans="1:3">
      <c r="A50" s="7" t="s">
        <v>17</v>
      </c>
      <c r="B50" s="8">
        <f>+B43</f>
        <v>0</v>
      </c>
      <c r="C50" s="8">
        <f>+C43</f>
        <v>0</v>
      </c>
    </row>
    <row r="53" spans="1:3">
      <c r="A53" t="s">
        <v>7</v>
      </c>
      <c r="B53">
        <v>1.1764705882352942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53"/>
  <sheetViews>
    <sheetView topLeftCell="A16" workbookViewId="0">
      <selection activeCell="B44" sqref="B44"/>
    </sheetView>
  </sheetViews>
  <sheetFormatPr defaultRowHeight="15"/>
  <cols>
    <col min="1" max="1" width="34.85546875" customWidth="1"/>
    <col min="2" max="3" width="20.7109375" customWidth="1"/>
  </cols>
  <sheetData>
    <row r="2" spans="1:5">
      <c r="A2" s="1" t="s">
        <v>0</v>
      </c>
    </row>
    <row r="4" spans="1:5" ht="31.5" customHeight="1">
      <c r="B4" s="2" t="s">
        <v>1</v>
      </c>
      <c r="C4" s="2" t="s">
        <v>2</v>
      </c>
    </row>
    <row r="5" spans="1:5">
      <c r="A5" t="s">
        <v>3</v>
      </c>
      <c r="B5" s="4"/>
      <c r="C5" s="3">
        <f>+C11*B15</f>
        <v>0</v>
      </c>
    </row>
    <row r="6" spans="1:5">
      <c r="A6" t="s">
        <v>4</v>
      </c>
      <c r="B6" s="3">
        <f>+B5*0.1</f>
        <v>0</v>
      </c>
      <c r="C6" s="3">
        <f>+C5*0.1</f>
        <v>0</v>
      </c>
    </row>
    <row r="7" spans="1:5">
      <c r="A7" t="s">
        <v>5</v>
      </c>
      <c r="B7" s="3">
        <f>+B5-B6</f>
        <v>0</v>
      </c>
      <c r="C7" s="3">
        <f>+C5-C6</f>
        <v>0</v>
      </c>
    </row>
    <row r="8" spans="1:5">
      <c r="A8" t="s">
        <v>15</v>
      </c>
      <c r="B8" s="3">
        <f>IF(B7&gt;=80,B7*0.25,0)</f>
        <v>0</v>
      </c>
      <c r="C8" s="3">
        <f>+C7*0.25</f>
        <v>0</v>
      </c>
      <c r="E8" s="9" t="s">
        <v>16</v>
      </c>
    </row>
    <row r="9" spans="1:5">
      <c r="B9" s="3"/>
      <c r="C9" s="3"/>
    </row>
    <row r="10" spans="1:5">
      <c r="B10" s="3"/>
      <c r="C10" s="3"/>
    </row>
    <row r="11" spans="1:5">
      <c r="A11" t="s">
        <v>6</v>
      </c>
      <c r="B11" s="3">
        <f>+B5-B8</f>
        <v>0</v>
      </c>
      <c r="C11" s="4"/>
    </row>
    <row r="12" spans="1:5">
      <c r="A12" s="7" t="s">
        <v>17</v>
      </c>
      <c r="B12" s="8">
        <f>+B5</f>
        <v>0</v>
      </c>
      <c r="C12" s="8">
        <f>+C5</f>
        <v>0</v>
      </c>
    </row>
    <row r="15" spans="1:5">
      <c r="A15" t="s">
        <v>7</v>
      </c>
      <c r="B15">
        <v>1.2903225806451613</v>
      </c>
    </row>
    <row r="19" spans="1:5">
      <c r="A19" s="1" t="s">
        <v>8</v>
      </c>
    </row>
    <row r="21" spans="1:5" ht="30">
      <c r="B21" s="2" t="s">
        <v>1</v>
      </c>
      <c r="C21" s="2" t="s">
        <v>2</v>
      </c>
    </row>
    <row r="22" spans="1:5">
      <c r="A22" t="s">
        <v>9</v>
      </c>
      <c r="B22" s="4"/>
      <c r="C22" s="3">
        <f>+C30*B35</f>
        <v>0</v>
      </c>
    </row>
    <row r="23" spans="1:5">
      <c r="A23" t="s">
        <v>4</v>
      </c>
      <c r="B23" s="3">
        <f>+B22*0.1</f>
        <v>0</v>
      </c>
      <c r="C23" s="3">
        <f>+C22*0.1</f>
        <v>0</v>
      </c>
    </row>
    <row r="24" spans="1:5">
      <c r="A24" t="s">
        <v>5</v>
      </c>
      <c r="B24" s="3">
        <f>+B22-B23</f>
        <v>0</v>
      </c>
      <c r="C24" s="3">
        <f>+C22-C23</f>
        <v>0</v>
      </c>
    </row>
    <row r="25" spans="1:5">
      <c r="A25" t="s">
        <v>15</v>
      </c>
      <c r="B25" s="3">
        <f>IF(B24&gt;=80,B24*0.25,0)</f>
        <v>0</v>
      </c>
      <c r="C25" s="3">
        <f>+C24*0.25</f>
        <v>0</v>
      </c>
      <c r="E25" s="9" t="s">
        <v>16</v>
      </c>
    </row>
    <row r="26" spans="1:5">
      <c r="A26" t="s">
        <v>11</v>
      </c>
      <c r="B26" s="3">
        <f>+B22*0.06</f>
        <v>0</v>
      </c>
      <c r="C26" s="3">
        <f>+C22*0.06</f>
        <v>0</v>
      </c>
    </row>
    <row r="27" spans="1:5">
      <c r="A27" t="s">
        <v>14</v>
      </c>
      <c r="B27" s="3">
        <v>4.53</v>
      </c>
      <c r="C27" s="3">
        <v>4.53</v>
      </c>
    </row>
    <row r="28" spans="1:5">
      <c r="A28" t="s">
        <v>13</v>
      </c>
      <c r="B28" s="3">
        <f>+B22*0.25</f>
        <v>0</v>
      </c>
      <c r="C28" s="3">
        <f>+C22*0.25</f>
        <v>0</v>
      </c>
    </row>
    <row r="29" spans="1:5">
      <c r="B29" s="3"/>
      <c r="C29" s="3"/>
    </row>
    <row r="30" spans="1:5">
      <c r="A30" t="s">
        <v>10</v>
      </c>
      <c r="B30" s="3">
        <f>+B22-B25</f>
        <v>0</v>
      </c>
      <c r="C30" s="4"/>
    </row>
    <row r="31" spans="1:5">
      <c r="A31" t="s">
        <v>12</v>
      </c>
      <c r="B31" s="3">
        <f>+B25+B26+B27+B28</f>
        <v>4.53</v>
      </c>
      <c r="C31" s="3">
        <f>+C25+C26+C27+C28</f>
        <v>4.53</v>
      </c>
    </row>
    <row r="32" spans="1:5">
      <c r="A32" s="5" t="s">
        <v>17</v>
      </c>
      <c r="B32" s="6">
        <f>+B31+B30</f>
        <v>4.53</v>
      </c>
      <c r="C32" s="6">
        <f>+C31+C30</f>
        <v>4.53</v>
      </c>
    </row>
    <row r="35" spans="1:3">
      <c r="A35" t="s">
        <v>7</v>
      </c>
      <c r="B35">
        <v>1.2903225806451613</v>
      </c>
    </row>
    <row r="40" spans="1:3">
      <c r="A40" s="1" t="s">
        <v>20</v>
      </c>
    </row>
    <row r="42" spans="1:3" ht="30">
      <c r="B42" s="2" t="s">
        <v>1</v>
      </c>
      <c r="C42" s="2" t="s">
        <v>2</v>
      </c>
    </row>
    <row r="43" spans="1:3">
      <c r="A43" t="s">
        <v>18</v>
      </c>
      <c r="B43" s="4"/>
      <c r="C43" s="3">
        <f>+C49*B53</f>
        <v>0</v>
      </c>
    </row>
    <row r="44" spans="1:3">
      <c r="A44" t="s">
        <v>19</v>
      </c>
      <c r="B44" s="3">
        <f>+B43*0.4</f>
        <v>0</v>
      </c>
      <c r="C44" s="3">
        <f>+C43*0.4</f>
        <v>0</v>
      </c>
    </row>
    <row r="45" spans="1:3">
      <c r="A45" t="s">
        <v>5</v>
      </c>
      <c r="B45" s="3">
        <f>+B43-B44</f>
        <v>0</v>
      </c>
      <c r="C45" s="3">
        <f>+C43-C44</f>
        <v>0</v>
      </c>
    </row>
    <row r="46" spans="1:3">
      <c r="A46" t="s">
        <v>15</v>
      </c>
      <c r="B46" s="3">
        <f>IF(B45&gt;=80,B45*0.25,0)</f>
        <v>0</v>
      </c>
      <c r="C46" s="3">
        <f>+C45*0.25</f>
        <v>0</v>
      </c>
    </row>
    <row r="47" spans="1:3">
      <c r="B47" s="3"/>
      <c r="C47" s="3"/>
    </row>
    <row r="48" spans="1:3">
      <c r="B48" s="3"/>
      <c r="C48" s="3"/>
    </row>
    <row r="49" spans="1:3">
      <c r="A49" t="s">
        <v>21</v>
      </c>
      <c r="B49" s="3">
        <f>+B43-B46</f>
        <v>0</v>
      </c>
      <c r="C49" s="4"/>
    </row>
    <row r="50" spans="1:3">
      <c r="A50" s="7" t="s">
        <v>17</v>
      </c>
      <c r="B50" s="8">
        <f>+B43</f>
        <v>0</v>
      </c>
      <c r="C50" s="8">
        <f>+C43</f>
        <v>0</v>
      </c>
    </row>
    <row r="53" spans="1:3">
      <c r="A53" t="s">
        <v>7</v>
      </c>
      <c r="B53">
        <v>1.1764705882352942</v>
      </c>
    </row>
  </sheetData>
  <sheetProtection password="CEE3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od 1.2.2014</vt:lpstr>
      <vt:lpstr>leto2013</vt:lpstr>
      <vt:lpstr>leto2012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Domain admin</dc:creator>
  <cp:lastModifiedBy>mojcac</cp:lastModifiedBy>
  <dcterms:created xsi:type="dcterms:W3CDTF">2010-10-07T09:41:47Z</dcterms:created>
  <dcterms:modified xsi:type="dcterms:W3CDTF">2014-02-12T10:06:43Z</dcterms:modified>
</cp:coreProperties>
</file>